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 tabRatio="806"/>
  </bookViews>
  <sheets>
    <sheet name="н.19 др. 1" sheetId="13" r:id="rId1"/>
  </sheets>
  <calcPr calcId="145621" refMode="R1C1"/>
</workbook>
</file>

<file path=xl/calcChain.xml><?xml version="1.0" encoding="utf-8"?>
<calcChain xmlns="http://schemas.openxmlformats.org/spreadsheetml/2006/main">
  <c r="D29" i="13" l="1"/>
  <c r="G14" i="13"/>
  <c r="G24" i="13" l="1"/>
  <c r="F24" i="13" s="1"/>
  <c r="F16" i="13"/>
  <c r="F17" i="13"/>
  <c r="F22" i="13"/>
  <c r="F23" i="13"/>
  <c r="F21" i="13"/>
  <c r="F19" i="13"/>
  <c r="F12" i="13"/>
  <c r="G15" i="13"/>
  <c r="F15" i="13" s="1"/>
  <c r="F14" i="13"/>
  <c r="G13" i="13"/>
  <c r="F13" i="13" s="1"/>
  <c r="F18" i="13" l="1"/>
  <c r="G18" i="13"/>
  <c r="G25" i="13" s="1"/>
  <c r="D30" i="13" l="1"/>
  <c r="F25" i="13"/>
  <c r="C54" i="13" l="1"/>
  <c r="E24" i="13" l="1"/>
  <c r="E17" i="13"/>
  <c r="E18" i="13" s="1"/>
  <c r="E16" i="13"/>
  <c r="E25" i="13" l="1"/>
</calcChain>
</file>

<file path=xl/sharedStrings.xml><?xml version="1.0" encoding="utf-8"?>
<sst xmlns="http://schemas.openxmlformats.org/spreadsheetml/2006/main" count="55" uniqueCount="41">
  <si>
    <t>Приказ Минстроя России от 26.10.2015г. № 761/пр</t>
  </si>
  <si>
    <t>Наименование вида работы (услуги)</t>
  </si>
  <si>
    <t>Периодичность выполненной работы</t>
  </si>
  <si>
    <t>Единица измерения работы (услуги)</t>
  </si>
  <si>
    <t>1.      Содержание общего имущества в многоквартирном доме</t>
  </si>
  <si>
    <t>Содержание и уборка лестничных клеток</t>
  </si>
  <si>
    <t>3 раза в неделю</t>
  </si>
  <si>
    <t>м.кв</t>
  </si>
  <si>
    <t>Уборка придомовой территории</t>
  </si>
  <si>
    <t>5 раз в неделю</t>
  </si>
  <si>
    <t xml:space="preserve">2 раза в год </t>
  </si>
  <si>
    <t>Управление многоквартирным домам</t>
  </si>
  <si>
    <t>Всего за содержание</t>
  </si>
  <si>
    <t xml:space="preserve">2.Проведение технических осмотров и мелкий ремонт </t>
  </si>
  <si>
    <t>По заявлениям граждан и по результатам обследования</t>
  </si>
  <si>
    <t>Электрических сетей и устройств</t>
  </si>
  <si>
    <t>Водоснабжения и водоотведения</t>
  </si>
  <si>
    <t>Центрального отопления</t>
  </si>
  <si>
    <t xml:space="preserve">Всего за текущее обслуживание и ремонт внутридомовых сетей и устройств </t>
  </si>
  <si>
    <t>Цена выполненной работы (оказанной услуги), в рублях</t>
  </si>
  <si>
    <t>1. Исполнителем предъявлены к приемке следующие оказанные на основании договора управления МКД или договора оказания услуг по содержанию и выполнению работ по ремонту общего имущества в многоквартирном доме, либо договора подряда по ремонту общего имущества</t>
  </si>
  <si>
    <t>АКТ</t>
  </si>
  <si>
    <t>3. Текущее обслуживание и ремонт внутридомовых сетей и устройств</t>
  </si>
  <si>
    <t>Дератизация</t>
  </si>
  <si>
    <t>Содержание ОИ вода</t>
  </si>
  <si>
    <t>Содержание ОИ эл.эн</t>
  </si>
  <si>
    <t>на 01.01.2020</t>
  </si>
  <si>
    <t xml:space="preserve">начислено </t>
  </si>
  <si>
    <t>оплачено</t>
  </si>
  <si>
    <t>на 01.01.2021</t>
  </si>
  <si>
    <t>г. Корсаков                                                                                                                       «___»________20___г.</t>
  </si>
  <si>
    <t>Собственник помещений именуемый в дальнейшем «Заказчик», в лице Наташевой Елены Михайловны - председателя Совета дома, собственник жилого помещения № 22, находящигося в данном могоквартирного дома на основании решения общего собрания от 01.09.2019 г. №1 с одной стороны, и ООО «Корсаков Плюс», именуемое в дальнейшем «Исполнитель», в лице  генерального директора Яшуниной Екатерины Викторовны, действующего на основании Устава, с другой стороны, совместно именуемые «Стороны», составили настоящий Акт о нижеследующем:</t>
  </si>
  <si>
    <t>Стоимость выполненной работы  за единицу</t>
  </si>
  <si>
    <t>Сметная стоимость выполненной работы  за единицу</t>
  </si>
  <si>
    <t xml:space="preserve">Приемки оказанных услуг и выполненных работ по содержанию и текущему ремонту общего имущества в многоквартирном доме № 19/1, ул. Нагорная, S общ. 1120,4 м2 </t>
  </si>
  <si>
    <t>Остаток по отчету за 2021 год, с учетом предыдущих лет</t>
  </si>
  <si>
    <t>Задолженность населения с учетом предыдущих лет</t>
  </si>
  <si>
    <t>Итого за 2022 г.</t>
  </si>
  <si>
    <t>Начислено за 2022 год</t>
  </si>
  <si>
    <t>Оплачено за 2022 год с учетом провайдеров</t>
  </si>
  <si>
    <t>Остаток по отчету за 2022 год, с учетом предыдущих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</si>
</sst>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0" fontId="1" fillId="0" borderId="0" xfId="0" applyFont="1" applyFill="1"/>
    <xf numFmtId="2" fontId="1" fillId="0" borderId="0" xfId="0" applyNumberFormat="1" applyFont="1" applyFill="1"/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left" wrapText="1"/>
    </xf>
    <xf numFmtId="0" fontId="1" fillId="0" borderId="1" xfId="0" applyFont="1" applyBorder="1"/>
    <xf numFmtId="2" fontId="1" fillId="0" borderId="1" xfId="0" applyNumberFormat="1" applyFont="1" applyBorder="1"/>
    <xf numFmtId="0" fontId="1" fillId="0" borderId="9" xfId="0" applyFont="1" applyBorder="1"/>
    <xf numFmtId="2" fontId="1" fillId="0" borderId="9" xfId="0" applyNumberFormat="1" applyFont="1" applyBorder="1"/>
    <xf numFmtId="0" fontId="1" fillId="0" borderId="15" xfId="0" applyFont="1" applyBorder="1"/>
    <xf numFmtId="0" fontId="1" fillId="0" borderId="16" xfId="0" applyFont="1" applyBorder="1"/>
    <xf numFmtId="2" fontId="1" fillId="0" borderId="16" xfId="0" applyNumberFormat="1" applyFont="1" applyFill="1" applyBorder="1"/>
    <xf numFmtId="0" fontId="1" fillId="0" borderId="17" xfId="0" applyFont="1" applyFill="1" applyBorder="1"/>
    <xf numFmtId="0" fontId="1" fillId="0" borderId="18" xfId="0" applyFont="1" applyBorder="1"/>
    <xf numFmtId="0" fontId="1" fillId="0" borderId="19" xfId="0" applyFont="1" applyBorder="1"/>
    <xf numFmtId="2" fontId="1" fillId="0" borderId="19" xfId="0" applyNumberFormat="1" applyFont="1" applyFill="1" applyBorder="1"/>
    <xf numFmtId="0" fontId="1" fillId="0" borderId="20" xfId="0" applyFont="1" applyFill="1" applyBorder="1"/>
    <xf numFmtId="0" fontId="1" fillId="0" borderId="11" xfId="0" applyFont="1" applyBorder="1"/>
    <xf numFmtId="2" fontId="2" fillId="0" borderId="21" xfId="0" applyNumberFormat="1" applyFont="1" applyBorder="1"/>
    <xf numFmtId="2" fontId="2" fillId="0" borderId="24" xfId="0" applyNumberFormat="1" applyFont="1" applyBorder="1"/>
    <xf numFmtId="2" fontId="1" fillId="0" borderId="12" xfId="0" applyNumberFormat="1" applyFont="1" applyBorder="1"/>
    <xf numFmtId="0" fontId="1" fillId="0" borderId="1" xfId="0" applyFont="1" applyBorder="1" applyAlignment="1">
      <alignment vertical="top" wrapText="1"/>
    </xf>
    <xf numFmtId="0" fontId="1" fillId="0" borderId="2" xfId="0" applyFont="1" applyBorder="1"/>
    <xf numFmtId="2" fontId="2" fillId="0" borderId="25" xfId="0" applyNumberFormat="1" applyFont="1" applyBorder="1"/>
    <xf numFmtId="2" fontId="2" fillId="0" borderId="1" xfId="0" applyNumberFormat="1" applyFont="1" applyBorder="1"/>
    <xf numFmtId="2" fontId="1" fillId="0" borderId="4" xfId="0" applyNumberFormat="1" applyFont="1" applyBorder="1"/>
    <xf numFmtId="0" fontId="1" fillId="0" borderId="9" xfId="0" applyFont="1" applyBorder="1" applyAlignment="1">
      <alignment horizontal="left" wrapText="1"/>
    </xf>
    <xf numFmtId="2" fontId="2" fillId="0" borderId="26" xfId="0" applyNumberFormat="1" applyFont="1" applyBorder="1"/>
    <xf numFmtId="2" fontId="1" fillId="0" borderId="6" xfId="0" applyNumberFormat="1" applyFont="1" applyBorder="1"/>
    <xf numFmtId="0" fontId="1" fillId="0" borderId="0" xfId="0" applyFont="1" applyBorder="1"/>
    <xf numFmtId="0" fontId="1" fillId="0" borderId="3" xfId="0" applyFont="1" applyBorder="1"/>
    <xf numFmtId="2" fontId="2" fillId="0" borderId="14" xfId="0" applyNumberFormat="1" applyFont="1" applyBorder="1"/>
    <xf numFmtId="2" fontId="2" fillId="0" borderId="13" xfId="0" applyNumberFormat="1" applyFont="1" applyBorder="1"/>
    <xf numFmtId="0" fontId="0" fillId="0" borderId="0" xfId="0" applyFont="1"/>
    <xf numFmtId="0" fontId="1" fillId="0" borderId="35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0" fillId="0" borderId="1" xfId="0" applyFont="1" applyBorder="1"/>
    <xf numFmtId="2" fontId="0" fillId="0" borderId="1" xfId="0" applyNumberFormat="1" applyFont="1" applyBorder="1"/>
    <xf numFmtId="2" fontId="1" fillId="2" borderId="4" xfId="0" applyNumberFormat="1" applyFont="1" applyFill="1" applyBorder="1"/>
    <xf numFmtId="2" fontId="1" fillId="2" borderId="1" xfId="0" applyNumberFormat="1" applyFont="1" applyFill="1" applyBorder="1"/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2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24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left" vertical="top" wrapText="1"/>
    </xf>
    <xf numFmtId="0" fontId="1" fillId="0" borderId="33" xfId="0" applyFont="1" applyBorder="1" applyAlignment="1">
      <alignment horizontal="left" vertical="top" wrapText="1"/>
    </xf>
    <xf numFmtId="0" fontId="1" fillId="0" borderId="34" xfId="0" applyFont="1" applyBorder="1" applyAlignment="1">
      <alignment horizontal="left" vertical="top" wrapText="1"/>
    </xf>
    <xf numFmtId="4" fontId="2" fillId="0" borderId="19" xfId="0" applyNumberFormat="1" applyFont="1" applyBorder="1" applyAlignment="1">
      <alignment horizontal="center" vertical="top" wrapText="1"/>
    </xf>
    <xf numFmtId="4" fontId="2" fillId="0" borderId="20" xfId="0" applyNumberFormat="1" applyFont="1" applyBorder="1" applyAlignment="1">
      <alignment horizontal="center" vertical="top" wrapText="1"/>
    </xf>
    <xf numFmtId="4" fontId="2" fillId="0" borderId="2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top" wrapText="1"/>
    </xf>
    <xf numFmtId="4" fontId="2" fillId="0" borderId="36" xfId="0" applyNumberFormat="1" applyFont="1" applyBorder="1" applyAlignment="1">
      <alignment horizontal="center" vertical="top" wrapText="1"/>
    </xf>
    <xf numFmtId="0" fontId="1" fillId="0" borderId="7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4" fontId="2" fillId="0" borderId="22" xfId="0" applyNumberFormat="1" applyFont="1" applyBorder="1" applyAlignment="1">
      <alignment horizontal="center" vertical="top" wrapText="1"/>
    </xf>
    <xf numFmtId="4" fontId="2" fillId="0" borderId="27" xfId="0" applyNumberFormat="1" applyFont="1" applyBorder="1" applyAlignment="1">
      <alignment horizontal="center" vertical="top" wrapText="1"/>
    </xf>
    <xf numFmtId="4" fontId="2" fillId="0" borderId="29" xfId="0" applyNumberFormat="1" applyFont="1" applyBorder="1" applyAlignment="1">
      <alignment horizontal="center" vertical="top" wrapText="1"/>
    </xf>
    <xf numFmtId="0" fontId="1" fillId="0" borderId="3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center" vertical="top" wrapText="1"/>
    </xf>
    <xf numFmtId="4" fontId="2" fillId="0" borderId="31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54"/>
  <sheetViews>
    <sheetView tabSelected="1" topLeftCell="A22" workbookViewId="0">
      <selection activeCell="A37" sqref="A37"/>
    </sheetView>
  </sheetViews>
  <sheetFormatPr defaultRowHeight="15" x14ac:dyDescent="0.25"/>
  <cols>
    <col min="1" max="1" width="49" style="1" customWidth="1"/>
    <col min="2" max="2" width="0.140625" style="1" customWidth="1"/>
    <col min="3" max="3" width="17.28515625" style="1" customWidth="1"/>
    <col min="4" max="4" width="10.7109375" style="1" customWidth="1"/>
    <col min="5" max="5" width="22.42578125" style="1" customWidth="1"/>
    <col min="6" max="6" width="16.140625" style="1" customWidth="1"/>
    <col min="7" max="7" width="22.28515625" style="1" customWidth="1"/>
    <col min="8" max="8" width="9.140625" style="1"/>
    <col min="9" max="9" width="17" style="1" customWidth="1"/>
    <col min="10" max="16384" width="9.140625" style="1"/>
  </cols>
  <sheetData>
    <row r="1" spans="1:9" x14ac:dyDescent="0.25">
      <c r="A1" s="43" t="s">
        <v>0</v>
      </c>
      <c r="B1" s="43"/>
      <c r="C1" s="43"/>
      <c r="D1" s="43"/>
      <c r="E1" s="43"/>
      <c r="F1" s="43"/>
      <c r="G1" s="44"/>
    </row>
    <row r="3" spans="1:9" x14ac:dyDescent="0.25">
      <c r="A3" s="45" t="s">
        <v>30</v>
      </c>
      <c r="B3" s="45"/>
      <c r="C3" s="45"/>
      <c r="D3" s="45"/>
      <c r="E3" s="45"/>
      <c r="F3" s="45"/>
      <c r="G3" s="44"/>
    </row>
    <row r="4" spans="1:9" x14ac:dyDescent="0.25">
      <c r="A4" s="47"/>
      <c r="B4" s="47"/>
      <c r="C4" s="47"/>
      <c r="D4" s="47"/>
      <c r="E4" s="47"/>
    </row>
    <row r="5" spans="1:9" x14ac:dyDescent="0.25">
      <c r="A5" s="46" t="s">
        <v>21</v>
      </c>
      <c r="B5" s="46"/>
      <c r="C5" s="46"/>
      <c r="D5" s="46"/>
      <c r="E5" s="46"/>
      <c r="F5" s="46"/>
      <c r="G5" s="44"/>
    </row>
    <row r="6" spans="1:9" ht="30" customHeight="1" x14ac:dyDescent="0.25">
      <c r="A6" s="48" t="s">
        <v>34</v>
      </c>
      <c r="B6" s="48"/>
      <c r="C6" s="48"/>
      <c r="D6" s="48"/>
      <c r="E6" s="48"/>
      <c r="F6" s="48"/>
      <c r="G6" s="48"/>
    </row>
    <row r="7" spans="1:9" ht="81.75" customHeight="1" x14ac:dyDescent="0.25">
      <c r="A7" s="42" t="s">
        <v>31</v>
      </c>
      <c r="B7" s="42"/>
      <c r="C7" s="42"/>
      <c r="D7" s="42"/>
      <c r="E7" s="42"/>
      <c r="F7" s="42"/>
      <c r="G7" s="42"/>
    </row>
    <row r="8" spans="1:9" ht="54" customHeight="1" x14ac:dyDescent="0.25">
      <c r="A8" s="49" t="s">
        <v>20</v>
      </c>
      <c r="B8" s="49"/>
      <c r="C8" s="49"/>
      <c r="D8" s="49"/>
      <c r="E8" s="49"/>
      <c r="F8" s="49"/>
      <c r="G8" s="49"/>
    </row>
    <row r="10" spans="1:9" ht="75" x14ac:dyDescent="0.25">
      <c r="A10" s="50" t="s">
        <v>1</v>
      </c>
      <c r="B10" s="51"/>
      <c r="C10" s="4" t="s">
        <v>2</v>
      </c>
      <c r="D10" s="4" t="s">
        <v>3</v>
      </c>
      <c r="E10" s="4" t="s">
        <v>32</v>
      </c>
      <c r="F10" s="4" t="s">
        <v>33</v>
      </c>
      <c r="G10" s="4" t="s">
        <v>19</v>
      </c>
    </row>
    <row r="11" spans="1:9" x14ac:dyDescent="0.25">
      <c r="A11" s="52" t="s">
        <v>4</v>
      </c>
      <c r="B11" s="53"/>
      <c r="C11" s="53"/>
      <c r="D11" s="53"/>
      <c r="E11" s="53"/>
      <c r="F11" s="53"/>
      <c r="G11" s="54"/>
    </row>
    <row r="12" spans="1:9" x14ac:dyDescent="0.25">
      <c r="A12" s="55" t="s">
        <v>5</v>
      </c>
      <c r="B12" s="56"/>
      <c r="C12" s="6" t="s">
        <v>6</v>
      </c>
      <c r="D12" s="6" t="s">
        <v>7</v>
      </c>
      <c r="E12" s="7">
        <v>4.84</v>
      </c>
      <c r="F12" s="7">
        <f>G12/1120.4/12</f>
        <v>5.2440966024039026</v>
      </c>
      <c r="G12" s="41">
        <v>70505.83</v>
      </c>
    </row>
    <row r="13" spans="1:9" x14ac:dyDescent="0.25">
      <c r="A13" s="55" t="s">
        <v>8</v>
      </c>
      <c r="B13" s="56"/>
      <c r="C13" s="6" t="s">
        <v>9</v>
      </c>
      <c r="D13" s="6" t="s">
        <v>7</v>
      </c>
      <c r="E13" s="7">
        <v>4.58</v>
      </c>
      <c r="F13" s="7">
        <f t="shared" ref="F13:F17" si="0">G13/1120.4/12</f>
        <v>4.58</v>
      </c>
      <c r="G13" s="7">
        <f>1120.4*E13*12</f>
        <v>61577.184000000008</v>
      </c>
    </row>
    <row r="14" spans="1:9" x14ac:dyDescent="0.25">
      <c r="A14" s="55" t="s">
        <v>23</v>
      </c>
      <c r="B14" s="56"/>
      <c r="C14" s="6" t="s">
        <v>10</v>
      </c>
      <c r="D14" s="6" t="s">
        <v>7</v>
      </c>
      <c r="E14" s="7">
        <v>0.1</v>
      </c>
      <c r="F14" s="7">
        <f t="shared" si="0"/>
        <v>0.20000000000000004</v>
      </c>
      <c r="G14" s="7">
        <f>1120.4*E14*12*2</f>
        <v>2688.9600000000005</v>
      </c>
      <c r="H14" s="2"/>
      <c r="I14" s="2"/>
    </row>
    <row r="15" spans="1:9" ht="15.75" thickBot="1" x14ac:dyDescent="0.3">
      <c r="A15" s="57" t="s">
        <v>11</v>
      </c>
      <c r="B15" s="58"/>
      <c r="C15" s="8" t="s">
        <v>9</v>
      </c>
      <c r="D15" s="8" t="s">
        <v>7</v>
      </c>
      <c r="E15" s="9">
        <v>9.3000000000000007</v>
      </c>
      <c r="F15" s="7">
        <f t="shared" si="0"/>
        <v>9.3000000000000007</v>
      </c>
      <c r="G15" s="9">
        <f>1120.4*E15*12</f>
        <v>125036.64000000001</v>
      </c>
      <c r="H15" s="2"/>
      <c r="I15" s="3"/>
    </row>
    <row r="16" spans="1:9" x14ac:dyDescent="0.25">
      <c r="A16" s="10" t="s">
        <v>24</v>
      </c>
      <c r="B16" s="11"/>
      <c r="C16" s="11"/>
      <c r="D16" s="11" t="s">
        <v>7</v>
      </c>
      <c r="E16" s="12">
        <f>G16/12/1122.6</f>
        <v>0.38287086525328107</v>
      </c>
      <c r="F16" s="7">
        <f t="shared" si="0"/>
        <v>0.38362266452457444</v>
      </c>
      <c r="G16" s="13">
        <v>5157.7299999999996</v>
      </c>
      <c r="H16" s="3"/>
      <c r="I16" s="2"/>
    </row>
    <row r="17" spans="1:10" ht="15.75" thickBot="1" x14ac:dyDescent="0.3">
      <c r="A17" s="14" t="s">
        <v>25</v>
      </c>
      <c r="B17" s="15"/>
      <c r="C17" s="15"/>
      <c r="D17" s="15" t="s">
        <v>7</v>
      </c>
      <c r="E17" s="16">
        <f>G17/12/1122.6</f>
        <v>1.664321663994299</v>
      </c>
      <c r="F17" s="7">
        <f t="shared" si="0"/>
        <v>1.6675897001071045</v>
      </c>
      <c r="G17" s="17">
        <v>22420.41</v>
      </c>
      <c r="H17" s="2"/>
      <c r="I17" s="2"/>
    </row>
    <row r="18" spans="1:10" ht="15.75" thickBot="1" x14ac:dyDescent="0.3">
      <c r="A18" s="59" t="s">
        <v>12</v>
      </c>
      <c r="B18" s="60"/>
      <c r="C18" s="61"/>
      <c r="D18" s="18" t="s">
        <v>7</v>
      </c>
      <c r="E18" s="19">
        <f>SUM(E12:E17)</f>
        <v>20.867192529247582</v>
      </c>
      <c r="F18" s="20">
        <f>SUM(F12:F17)</f>
        <v>21.375308967035579</v>
      </c>
      <c r="G18" s="21">
        <f>SUM(G12:G17)</f>
        <v>287386.75400000002</v>
      </c>
      <c r="H18" s="2"/>
      <c r="I18" s="2"/>
    </row>
    <row r="19" spans="1:10" ht="60.75" thickBot="1" x14ac:dyDescent="0.3">
      <c r="A19" s="62" t="s">
        <v>13</v>
      </c>
      <c r="B19" s="63"/>
      <c r="C19" s="22" t="s">
        <v>14</v>
      </c>
      <c r="D19" s="23" t="s">
        <v>7</v>
      </c>
      <c r="E19" s="24">
        <v>4.09</v>
      </c>
      <c r="F19" s="25">
        <f>G19/1120.4/12</f>
        <v>0</v>
      </c>
      <c r="G19" s="40"/>
      <c r="H19" s="2"/>
      <c r="I19" s="2"/>
    </row>
    <row r="20" spans="1:10" ht="15.75" thickBot="1" x14ac:dyDescent="0.3">
      <c r="A20" s="75" t="s">
        <v>22</v>
      </c>
      <c r="B20" s="76"/>
      <c r="C20" s="76"/>
      <c r="D20" s="76"/>
      <c r="E20" s="76"/>
      <c r="F20" s="76"/>
      <c r="G20" s="77"/>
    </row>
    <row r="21" spans="1:10" ht="15.75" thickBot="1" x14ac:dyDescent="0.3">
      <c r="A21" s="6" t="s">
        <v>15</v>
      </c>
      <c r="B21" s="78" t="s">
        <v>14</v>
      </c>
      <c r="C21" s="79"/>
      <c r="D21" s="23" t="s">
        <v>7</v>
      </c>
      <c r="E21" s="20">
        <v>3.3</v>
      </c>
      <c r="F21" s="25">
        <f>G21/1120.4/12</f>
        <v>0</v>
      </c>
      <c r="G21" s="40"/>
    </row>
    <row r="22" spans="1:10" ht="15.75" thickBot="1" x14ac:dyDescent="0.3">
      <c r="A22" s="6" t="s">
        <v>16</v>
      </c>
      <c r="B22" s="80"/>
      <c r="C22" s="81"/>
      <c r="D22" s="23" t="s">
        <v>7</v>
      </c>
      <c r="E22" s="20">
        <v>2.78</v>
      </c>
      <c r="F22" s="25">
        <f t="shared" ref="F22:F25" si="1">G22/1120.4/12</f>
        <v>0</v>
      </c>
      <c r="G22" s="26"/>
    </row>
    <row r="23" spans="1:10" x14ac:dyDescent="0.25">
      <c r="A23" s="6" t="s">
        <v>17</v>
      </c>
      <c r="B23" s="80"/>
      <c r="C23" s="81"/>
      <c r="D23" s="23" t="s">
        <v>7</v>
      </c>
      <c r="E23" s="20">
        <v>2.5099999999999998</v>
      </c>
      <c r="F23" s="25">
        <f t="shared" si="1"/>
        <v>3.1952873973580864</v>
      </c>
      <c r="G23" s="26">
        <v>42960</v>
      </c>
    </row>
    <row r="24" spans="1:10" ht="30.75" thickBot="1" x14ac:dyDescent="0.3">
      <c r="A24" s="27" t="s">
        <v>18</v>
      </c>
      <c r="B24" s="8"/>
      <c r="C24" s="8"/>
      <c r="D24" s="23" t="s">
        <v>7</v>
      </c>
      <c r="E24" s="28">
        <f>SUM(E21:E23)</f>
        <v>8.59</v>
      </c>
      <c r="F24" s="25">
        <f t="shared" si="1"/>
        <v>3.1952873973580864</v>
      </c>
      <c r="G24" s="29">
        <f>SUM(G21:G23)</f>
        <v>42960</v>
      </c>
    </row>
    <row r="25" spans="1:10" ht="15.75" thickBot="1" x14ac:dyDescent="0.3">
      <c r="A25" s="6" t="s">
        <v>37</v>
      </c>
      <c r="B25" s="30"/>
      <c r="C25" s="6"/>
      <c r="D25" s="31" t="s">
        <v>7</v>
      </c>
      <c r="E25" s="32">
        <f>E18+E19+E24</f>
        <v>33.547192529247582</v>
      </c>
      <c r="F25" s="25">
        <f t="shared" si="1"/>
        <v>24.570596364393669</v>
      </c>
      <c r="G25" s="33">
        <f>G18+G19+G24</f>
        <v>330346.75400000002</v>
      </c>
    </row>
    <row r="26" spans="1:10" s="34" customFormat="1" ht="15" customHeight="1" x14ac:dyDescent="0.25">
      <c r="A26" s="64" t="s">
        <v>35</v>
      </c>
      <c r="B26" s="65"/>
      <c r="C26" s="66"/>
      <c r="D26" s="82">
        <v>-314253.93</v>
      </c>
      <c r="E26" s="83"/>
      <c r="F26" s="84"/>
      <c r="G26" s="5"/>
      <c r="H26" s="5"/>
      <c r="I26" s="5"/>
      <c r="J26" s="5"/>
    </row>
    <row r="27" spans="1:10" s="34" customFormat="1" ht="15" customHeight="1" x14ac:dyDescent="0.25">
      <c r="A27" s="85" t="s">
        <v>38</v>
      </c>
      <c r="B27" s="86"/>
      <c r="C27" s="86"/>
      <c r="D27" s="87">
        <v>553013.85</v>
      </c>
      <c r="E27" s="87"/>
      <c r="F27" s="88"/>
      <c r="G27" s="5"/>
      <c r="H27" s="5"/>
      <c r="I27" s="5"/>
      <c r="J27" s="5"/>
    </row>
    <row r="28" spans="1:10" s="34" customFormat="1" ht="15" customHeight="1" x14ac:dyDescent="0.25">
      <c r="A28" s="85" t="s">
        <v>39</v>
      </c>
      <c r="B28" s="86"/>
      <c r="C28" s="86"/>
      <c r="D28" s="87">
        <v>442011.56</v>
      </c>
      <c r="E28" s="87"/>
      <c r="F28" s="88"/>
      <c r="G28" s="5"/>
      <c r="H28" s="5"/>
      <c r="I28" s="5"/>
      <c r="J28" s="5"/>
    </row>
    <row r="29" spans="1:10" s="34" customFormat="1" ht="15" customHeight="1" x14ac:dyDescent="0.25">
      <c r="A29" s="35" t="s">
        <v>36</v>
      </c>
      <c r="B29" s="36"/>
      <c r="C29" s="37"/>
      <c r="D29" s="72">
        <f>D27-D28</f>
        <v>111002.28999999998</v>
      </c>
      <c r="E29" s="73"/>
      <c r="F29" s="74"/>
      <c r="G29" s="5"/>
      <c r="H29" s="5"/>
      <c r="I29" s="5"/>
      <c r="J29" s="5"/>
    </row>
    <row r="30" spans="1:10" s="34" customFormat="1" ht="16.149999999999999" customHeight="1" thickBot="1" x14ac:dyDescent="0.3">
      <c r="A30" s="67" t="s">
        <v>40</v>
      </c>
      <c r="B30" s="68"/>
      <c r="C30" s="69"/>
      <c r="D30" s="70">
        <f>D28-G25+D26</f>
        <v>-202589.12400000001</v>
      </c>
      <c r="E30" s="70"/>
      <c r="F30" s="71"/>
      <c r="G30" s="1"/>
      <c r="H30" s="1"/>
      <c r="I30" s="1"/>
      <c r="J30" s="1"/>
    </row>
    <row r="51" spans="1:3" x14ac:dyDescent="0.25">
      <c r="A51" s="38" t="s">
        <v>26</v>
      </c>
      <c r="B51" s="38"/>
      <c r="C51" s="38">
        <v>49673</v>
      </c>
    </row>
    <row r="52" spans="1:3" x14ac:dyDescent="0.25">
      <c r="A52" s="38" t="s">
        <v>27</v>
      </c>
      <c r="B52" s="38"/>
      <c r="C52" s="38">
        <v>438796.44</v>
      </c>
    </row>
    <row r="53" spans="1:3" x14ac:dyDescent="0.25">
      <c r="A53" s="38" t="s">
        <v>28</v>
      </c>
      <c r="B53" s="38"/>
      <c r="C53" s="39">
        <v>431124.61</v>
      </c>
    </row>
    <row r="54" spans="1:3" x14ac:dyDescent="0.25">
      <c r="A54" s="38" t="s">
        <v>29</v>
      </c>
      <c r="B54" s="38"/>
      <c r="C54" s="39">
        <f>SUM(C51+C52-C53)</f>
        <v>57344.830000000016</v>
      </c>
    </row>
  </sheetData>
  <mergeCells count="26">
    <mergeCell ref="A30:C30"/>
    <mergeCell ref="D30:F30"/>
    <mergeCell ref="D29:F29"/>
    <mergeCell ref="A20:G20"/>
    <mergeCell ref="B21:C23"/>
    <mergeCell ref="D26:F26"/>
    <mergeCell ref="A27:C27"/>
    <mergeCell ref="D27:F27"/>
    <mergeCell ref="A28:C28"/>
    <mergeCell ref="D28:F28"/>
    <mergeCell ref="A14:B14"/>
    <mergeCell ref="A15:B15"/>
    <mergeCell ref="A18:C18"/>
    <mergeCell ref="A19:B19"/>
    <mergeCell ref="A26:C26"/>
    <mergeCell ref="A8:G8"/>
    <mergeCell ref="A10:B10"/>
    <mergeCell ref="A11:G11"/>
    <mergeCell ref="A12:B12"/>
    <mergeCell ref="A13:B13"/>
    <mergeCell ref="A7:G7"/>
    <mergeCell ref="A1:G1"/>
    <mergeCell ref="A3:G3"/>
    <mergeCell ref="A5:G5"/>
    <mergeCell ref="A4:E4"/>
    <mergeCell ref="A6:G6"/>
  </mergeCells>
  <pageMargins left="0.17" right="0.18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н.19 др.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2022-03-21T03:55:36Z</cp:lastPrinted>
  <dcterms:created xsi:type="dcterms:W3CDTF">2018-03-27T23:18:09Z</dcterms:created>
  <dcterms:modified xsi:type="dcterms:W3CDTF">2023-03-29T22:47:20Z</dcterms:modified>
</cp:coreProperties>
</file>