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tabRatio="806"/>
  </bookViews>
  <sheets>
    <sheet name="ар 42,1" sheetId="4" r:id="rId1"/>
  </sheets>
  <calcPr calcId="145621"/>
</workbook>
</file>

<file path=xl/calcChain.xml><?xml version="1.0" encoding="utf-8"?>
<calcChain xmlns="http://schemas.openxmlformats.org/spreadsheetml/2006/main">
  <c r="F24" i="4" l="1"/>
  <c r="F25" i="4"/>
  <c r="F23" i="4"/>
  <c r="F26" i="4" l="1"/>
  <c r="F21" i="4"/>
  <c r="D31" i="4"/>
  <c r="F19" i="4" l="1"/>
  <c r="F18" i="4"/>
  <c r="F20" i="4" l="1"/>
  <c r="F27" i="4" s="1"/>
  <c r="E19" i="4"/>
  <c r="E18" i="4"/>
  <c r="C49" i="4" l="1"/>
  <c r="G16" i="4" l="1"/>
  <c r="G17" i="4"/>
  <c r="G14" i="4"/>
  <c r="E20" i="4" l="1"/>
  <c r="G20" i="4"/>
  <c r="G26" i="4" l="1"/>
  <c r="E26" i="4" l="1"/>
  <c r="E27" i="4" s="1"/>
  <c r="G27" i="4"/>
  <c r="D32" i="4" s="1"/>
</calcChain>
</file>

<file path=xl/sharedStrings.xml><?xml version="1.0" encoding="utf-8"?>
<sst xmlns="http://schemas.openxmlformats.org/spreadsheetml/2006/main" count="58" uniqueCount="43">
  <si>
    <t>Приказ Минстроя России от 26.10.2015г. № 761/пр</t>
  </si>
  <si>
    <t>Наименование вида работы (услуги)</t>
  </si>
  <si>
    <t>Периодичность выполненной работы</t>
  </si>
  <si>
    <t>Единица измерения работы (услуги)</t>
  </si>
  <si>
    <t>1.      Содержание общего имущества в многоквартирном доме</t>
  </si>
  <si>
    <t>Содержание и уборка лестничных клеток</t>
  </si>
  <si>
    <t>3 раза в неделю</t>
  </si>
  <si>
    <t>м.кв</t>
  </si>
  <si>
    <t>Уборка придомовой территории</t>
  </si>
  <si>
    <t>5 раз в неделю</t>
  </si>
  <si>
    <t xml:space="preserve">2 раза в год </t>
  </si>
  <si>
    <t>Всего за содержание</t>
  </si>
  <si>
    <t xml:space="preserve">2.Проведение технических осмотров и мелкий ремонт </t>
  </si>
  <si>
    <t>По заявлениям граждан и по результатам обследования</t>
  </si>
  <si>
    <t>Электрических сетей и устройств</t>
  </si>
  <si>
    <t>Водоснабжения и водоотведения</t>
  </si>
  <si>
    <t>Центрального отопления</t>
  </si>
  <si>
    <t xml:space="preserve">Всего за текущее обслуживание и ремонт внутридомовых сетей и устройств </t>
  </si>
  <si>
    <t>Цена выполненной работы (оказанной услуги), в рублях</t>
  </si>
  <si>
    <t>1. Исполнителем предъявлены к приемке следующие оказанные на основании договора управления МКД или договора оказания услуг по содержанию и выполнению работ по ремонту общего имущества в многоквартирном доме, либо договора подряда по ремонту общего имущества</t>
  </si>
  <si>
    <t>АКТ</t>
  </si>
  <si>
    <t xml:space="preserve">Приемки оказанных услуг и выполненных работ по содержанию и текущему ремонту общего имущества в многоквартирном доме № 42/1, ул. Артиллерийская, S общ. 1198,5 м2 </t>
  </si>
  <si>
    <t>3. Текущее обслуживание и ремонт внутридомовых сетей и устройств</t>
  </si>
  <si>
    <t>Дератизация</t>
  </si>
  <si>
    <t>Содержание ОИ вода</t>
  </si>
  <si>
    <t>Управление многоквартирным домом</t>
  </si>
  <si>
    <t>Содержание ОИ эл.эн</t>
  </si>
  <si>
    <t>Собственник помещений именуемый в дальнейшем «Заказчик», в лице Горчак Анжела Андреевна - председателя совета дома, являющего собственником кв. №12, находящейся в данном многоквартирном доме, действующего на основании Протокола  от 27.02.2018г, с одной стороны, и ООО «Корсаков Плюс», именуемое в дальнейшем «Исполнитель», в лице генерального директора Яшуниной Екатерины Викторовны действующей на основании Устава, с другой стороны, совместно именуемые «Стороны», составили настоящий Акт о нижеследующем:</t>
  </si>
  <si>
    <t>на 01.01.2020</t>
  </si>
  <si>
    <t xml:space="preserve">начислено </t>
  </si>
  <si>
    <t>оплачено</t>
  </si>
  <si>
    <t>на 01.01.2021</t>
  </si>
  <si>
    <t>сметная стоимость выполненной работы (оказанной услуги) за единицу</t>
  </si>
  <si>
    <t>Стоимость выполненной работы (оказанной услуги) за единицу</t>
  </si>
  <si>
    <t>Задолженность населения с учетом предыдущих лет</t>
  </si>
  <si>
    <t>Генеральный директор ООО "КорсаковПлюс"</t>
  </si>
  <si>
    <t>Итого за 2022 г.</t>
  </si>
  <si>
    <t>Остаток по отчету за 2022 год, с учетом предыдущих лет</t>
  </si>
  <si>
    <t>Начислено за 2022 год</t>
  </si>
  <si>
    <t xml:space="preserve">Оплачено за 2022 год </t>
  </si>
  <si>
    <t>Утверждаю</t>
  </si>
  <si>
    <t>Е.В. Яшунина</t>
  </si>
  <si>
    <t>г. Корсаков ООО «Корсаков Плюс»                                                                                                                                 «_27__»___03_____2023г.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</si>
</sst>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/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7" xfId="0" applyFont="1" applyBorder="1"/>
    <xf numFmtId="2" fontId="1" fillId="0" borderId="8" xfId="0" applyNumberFormat="1" applyFont="1" applyBorder="1"/>
    <xf numFmtId="2" fontId="1" fillId="0" borderId="7" xfId="0" applyNumberFormat="1" applyFont="1" applyBorder="1"/>
    <xf numFmtId="0" fontId="1" fillId="0" borderId="10" xfId="0" applyFont="1" applyBorder="1"/>
    <xf numFmtId="2" fontId="1" fillId="0" borderId="11" xfId="0" applyNumberFormat="1" applyFont="1" applyBorder="1"/>
    <xf numFmtId="0" fontId="1" fillId="0" borderId="12" xfId="0" applyFont="1" applyBorder="1"/>
    <xf numFmtId="0" fontId="1" fillId="0" borderId="11" xfId="0" applyFont="1" applyBorder="1"/>
    <xf numFmtId="0" fontId="0" fillId="0" borderId="1" xfId="0" applyBorder="1"/>
    <xf numFmtId="2" fontId="0" fillId="0" borderId="1" xfId="0" applyNumberFormat="1" applyBorder="1"/>
    <xf numFmtId="2" fontId="2" fillId="0" borderId="7" xfId="0" applyNumberFormat="1" applyFont="1" applyBorder="1"/>
    <xf numFmtId="0" fontId="1" fillId="0" borderId="9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2" fontId="2" fillId="0" borderId="1" xfId="0" applyNumberFormat="1" applyFont="1" applyFill="1" applyBorder="1"/>
    <xf numFmtId="0" fontId="2" fillId="0" borderId="1" xfId="0" applyFont="1" applyFill="1" applyBorder="1"/>
    <xf numFmtId="0" fontId="1" fillId="0" borderId="7" xfId="0" applyFont="1" applyBorder="1" applyAlignment="1">
      <alignment wrapText="1"/>
    </xf>
    <xf numFmtId="0" fontId="1" fillId="0" borderId="0" xfId="0" applyFont="1"/>
    <xf numFmtId="2" fontId="1" fillId="0" borderId="16" xfId="0" applyNumberFormat="1" applyFont="1" applyBorder="1"/>
    <xf numFmtId="0" fontId="3" fillId="0" borderId="21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1" fillId="0" borderId="0" xfId="0" applyFont="1"/>
    <xf numFmtId="0" fontId="1" fillId="0" borderId="26" xfId="0" applyFont="1" applyBorder="1"/>
    <xf numFmtId="2" fontId="2" fillId="0" borderId="27" xfId="0" applyNumberFormat="1" applyFont="1" applyBorder="1"/>
    <xf numFmtId="0" fontId="1" fillId="0" borderId="0" xfId="0" applyFont="1" applyAlignment="1">
      <alignment horizontal="center"/>
    </xf>
    <xf numFmtId="0" fontId="1" fillId="0" borderId="0" xfId="0" applyFont="1"/>
    <xf numFmtId="4" fontId="4" fillId="0" borderId="2" xfId="0" applyNumberFormat="1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/>
    </xf>
    <xf numFmtId="4" fontId="4" fillId="0" borderId="4" xfId="0" applyNumberFormat="1" applyFont="1" applyBorder="1" applyAlignment="1">
      <alignment horizontal="center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1" fillId="0" borderId="5" xfId="0" applyFont="1" applyBorder="1"/>
    <xf numFmtId="0" fontId="1" fillId="0" borderId="6" xfId="0" applyFont="1" applyBorder="1"/>
    <xf numFmtId="0" fontId="2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2" xfId="0" applyFont="1" applyBorder="1"/>
    <xf numFmtId="0" fontId="1" fillId="0" borderId="4" xfId="0" applyFont="1" applyBorder="1"/>
    <xf numFmtId="0" fontId="1" fillId="0" borderId="0" xfId="0" applyFont="1"/>
    <xf numFmtId="0" fontId="1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69"/>
  <sheetViews>
    <sheetView tabSelected="1" workbookViewId="0">
      <selection activeCell="A39" sqref="A39"/>
    </sheetView>
  </sheetViews>
  <sheetFormatPr defaultRowHeight="15" x14ac:dyDescent="0.25"/>
  <cols>
    <col min="1" max="1" width="44.7109375" customWidth="1"/>
    <col min="2" max="2" width="0.28515625" customWidth="1"/>
    <col min="3" max="3" width="20.7109375" customWidth="1"/>
    <col min="4" max="4" width="10.7109375" customWidth="1"/>
    <col min="5" max="5" width="21.140625" customWidth="1"/>
    <col min="6" max="6" width="20.28515625" style="6" customWidth="1"/>
    <col min="7" max="7" width="18" customWidth="1"/>
    <col min="8" max="8" width="18.5703125" customWidth="1"/>
  </cols>
  <sheetData>
    <row r="1" spans="1:8" ht="15.75" x14ac:dyDescent="0.25">
      <c r="A1" s="54" t="s">
        <v>0</v>
      </c>
      <c r="B1" s="54"/>
      <c r="C1" s="54"/>
      <c r="D1" s="54"/>
      <c r="E1" s="54"/>
      <c r="F1" s="54"/>
      <c r="G1" s="55"/>
    </row>
    <row r="2" spans="1:8" ht="15.75" x14ac:dyDescent="0.25">
      <c r="A2" s="7"/>
      <c r="B2" s="7"/>
      <c r="C2" s="7"/>
      <c r="D2" s="7"/>
      <c r="E2" s="58" t="s">
        <v>40</v>
      </c>
      <c r="F2" s="58"/>
      <c r="G2" s="58"/>
      <c r="H2" s="58"/>
    </row>
    <row r="3" spans="1:8" s="6" customFormat="1" ht="15.75" x14ac:dyDescent="0.25">
      <c r="A3" s="31"/>
      <c r="B3" s="31"/>
      <c r="C3" s="31"/>
      <c r="D3" s="31"/>
      <c r="E3" s="58" t="s">
        <v>35</v>
      </c>
      <c r="F3" s="58"/>
      <c r="G3" s="58"/>
      <c r="H3" s="58"/>
    </row>
    <row r="4" spans="1:8" s="6" customFormat="1" ht="15.75" x14ac:dyDescent="0.25">
      <c r="A4" s="35"/>
      <c r="B4" s="35"/>
      <c r="C4" s="35"/>
      <c r="D4" s="35"/>
      <c r="E4" s="34"/>
      <c r="F4" s="34" t="s">
        <v>41</v>
      </c>
      <c r="G4" s="34"/>
      <c r="H4" s="34"/>
    </row>
    <row r="5" spans="1:8" ht="15.75" x14ac:dyDescent="0.25">
      <c r="A5" s="56" t="s">
        <v>42</v>
      </c>
      <c r="B5" s="56"/>
      <c r="C5" s="56"/>
      <c r="D5" s="56"/>
      <c r="E5" s="56"/>
      <c r="F5" s="56"/>
      <c r="G5" s="57"/>
    </row>
    <row r="6" spans="1:8" ht="15.75" x14ac:dyDescent="0.25">
      <c r="A6" s="62"/>
      <c r="B6" s="62"/>
      <c r="C6" s="62"/>
      <c r="D6" s="62"/>
      <c r="E6" s="62"/>
      <c r="F6" s="26"/>
      <c r="G6" s="7"/>
    </row>
    <row r="7" spans="1:8" ht="15.75" x14ac:dyDescent="0.25">
      <c r="A7" s="58" t="s">
        <v>20</v>
      </c>
      <c r="B7" s="58"/>
      <c r="C7" s="58"/>
      <c r="D7" s="58"/>
      <c r="E7" s="58"/>
      <c r="F7" s="58"/>
      <c r="G7" s="57"/>
    </row>
    <row r="8" spans="1:8" ht="45.75" customHeight="1" x14ac:dyDescent="0.25">
      <c r="A8" s="59" t="s">
        <v>21</v>
      </c>
      <c r="B8" s="59"/>
      <c r="C8" s="59"/>
      <c r="D8" s="59"/>
      <c r="E8" s="59"/>
      <c r="F8" s="59"/>
      <c r="G8" s="57"/>
    </row>
    <row r="9" spans="1:8" ht="84" customHeight="1" x14ac:dyDescent="0.25">
      <c r="A9" s="63" t="s">
        <v>27</v>
      </c>
      <c r="B9" s="63"/>
      <c r="C9" s="63"/>
      <c r="D9" s="63"/>
      <c r="E9" s="63"/>
      <c r="F9" s="63"/>
      <c r="G9" s="63"/>
    </row>
    <row r="10" spans="1:8" ht="51" customHeight="1" x14ac:dyDescent="0.25">
      <c r="A10" s="63" t="s">
        <v>19</v>
      </c>
      <c r="B10" s="63"/>
      <c r="C10" s="63"/>
      <c r="D10" s="63"/>
      <c r="E10" s="63"/>
      <c r="F10" s="63"/>
      <c r="G10" s="63"/>
    </row>
    <row r="11" spans="1:8" ht="7.5" customHeight="1" x14ac:dyDescent="0.25">
      <c r="A11" s="7"/>
      <c r="B11" s="7"/>
      <c r="C11" s="7"/>
      <c r="D11" s="7"/>
      <c r="E11" s="7"/>
      <c r="F11" s="26"/>
      <c r="G11" s="7"/>
    </row>
    <row r="12" spans="1:8" s="1" customFormat="1" ht="78.75" x14ac:dyDescent="0.25">
      <c r="A12" s="64" t="s">
        <v>1</v>
      </c>
      <c r="B12" s="65"/>
      <c r="C12" s="2" t="s">
        <v>2</v>
      </c>
      <c r="D12" s="2" t="s">
        <v>3</v>
      </c>
      <c r="E12" s="2" t="s">
        <v>33</v>
      </c>
      <c r="F12" s="2" t="s">
        <v>32</v>
      </c>
      <c r="G12" s="2" t="s">
        <v>18</v>
      </c>
    </row>
    <row r="13" spans="1:8" ht="15.75" x14ac:dyDescent="0.25">
      <c r="A13" s="66" t="s">
        <v>4</v>
      </c>
      <c r="B13" s="67"/>
      <c r="C13" s="67"/>
      <c r="D13" s="67"/>
      <c r="E13" s="67"/>
      <c r="F13" s="67"/>
      <c r="G13" s="68"/>
    </row>
    <row r="14" spans="1:8" ht="15.75" x14ac:dyDescent="0.25">
      <c r="A14" s="60" t="s">
        <v>5</v>
      </c>
      <c r="B14" s="61"/>
      <c r="C14" s="3" t="s">
        <v>6</v>
      </c>
      <c r="D14" s="3" t="s">
        <v>7</v>
      </c>
      <c r="E14" s="11">
        <v>3.04</v>
      </c>
      <c r="F14" s="11">
        <v>3.04</v>
      </c>
      <c r="G14" s="3">
        <f>1198.5*E14*12</f>
        <v>43721.279999999999</v>
      </c>
    </row>
    <row r="15" spans="1:8" ht="15.75" x14ac:dyDescent="0.25">
      <c r="A15" s="60" t="s">
        <v>8</v>
      </c>
      <c r="B15" s="61"/>
      <c r="C15" s="3" t="s">
        <v>9</v>
      </c>
      <c r="D15" s="8" t="s">
        <v>7</v>
      </c>
      <c r="E15" s="5">
        <v>3</v>
      </c>
      <c r="F15" s="5">
        <v>6.2</v>
      </c>
      <c r="G15" s="3">
        <v>89168.4</v>
      </c>
    </row>
    <row r="16" spans="1:8" ht="15.75" x14ac:dyDescent="0.25">
      <c r="A16" s="60" t="s">
        <v>23</v>
      </c>
      <c r="B16" s="61"/>
      <c r="C16" s="3" t="s">
        <v>10</v>
      </c>
      <c r="D16" s="3" t="s">
        <v>7</v>
      </c>
      <c r="E16" s="10">
        <v>0.2</v>
      </c>
      <c r="F16" s="10">
        <v>0.2</v>
      </c>
      <c r="G16" s="3">
        <f t="shared" ref="G16:G17" si="0">1198.5*E16*12</f>
        <v>2876.4</v>
      </c>
    </row>
    <row r="17" spans="1:7" ht="16.5" thickBot="1" x14ac:dyDescent="0.3">
      <c r="A17" s="43" t="s">
        <v>25</v>
      </c>
      <c r="B17" s="44"/>
      <c r="C17" s="9" t="s">
        <v>9</v>
      </c>
      <c r="D17" s="9" t="s">
        <v>7</v>
      </c>
      <c r="E17" s="11">
        <v>7</v>
      </c>
      <c r="F17" s="11">
        <v>7</v>
      </c>
      <c r="G17" s="9">
        <f t="shared" si="0"/>
        <v>100674</v>
      </c>
    </row>
    <row r="18" spans="1:7" s="6" customFormat="1" ht="16.5" thickBot="1" x14ac:dyDescent="0.3">
      <c r="A18" s="12" t="s">
        <v>24</v>
      </c>
      <c r="B18" s="15"/>
      <c r="C18" s="15"/>
      <c r="D18" s="15" t="s">
        <v>7</v>
      </c>
      <c r="E18" s="13">
        <f>SUM(G18/1198.5/12)</f>
        <v>0.24724099568905578</v>
      </c>
      <c r="F18" s="27">
        <f>G18/12/1198.5</f>
        <v>0.24724099568905575</v>
      </c>
      <c r="G18" s="14">
        <v>3555.82</v>
      </c>
    </row>
    <row r="19" spans="1:7" s="6" customFormat="1" ht="15.75" x14ac:dyDescent="0.25">
      <c r="A19" s="21" t="s">
        <v>26</v>
      </c>
      <c r="B19" s="9"/>
      <c r="C19" s="9"/>
      <c r="D19" s="9" t="s">
        <v>7</v>
      </c>
      <c r="E19" s="11">
        <f>SUM(G19/1198.5/12)</f>
        <v>1.6499471561674317</v>
      </c>
      <c r="F19" s="27">
        <f>G19/12/1198.5</f>
        <v>1.6499471561674317</v>
      </c>
      <c r="G19" s="22">
        <v>23729.54</v>
      </c>
    </row>
    <row r="20" spans="1:7" ht="15.75" x14ac:dyDescent="0.25">
      <c r="A20" s="45" t="s">
        <v>11</v>
      </c>
      <c r="B20" s="45"/>
      <c r="C20" s="45"/>
      <c r="D20" s="24" t="s">
        <v>7</v>
      </c>
      <c r="E20" s="23">
        <f>SUM(E14:E19)</f>
        <v>15.137188151856488</v>
      </c>
      <c r="F20" s="23">
        <f>SUM(F14:F19)</f>
        <v>18.337188151856484</v>
      </c>
      <c r="G20" s="23">
        <f>SUM(G14:G19)</f>
        <v>263725.44</v>
      </c>
    </row>
    <row r="21" spans="1:7" ht="49.5" customHeight="1" x14ac:dyDescent="0.25">
      <c r="A21" s="46" t="s">
        <v>12</v>
      </c>
      <c r="B21" s="46"/>
      <c r="C21" s="4" t="s">
        <v>13</v>
      </c>
      <c r="D21" s="3" t="s">
        <v>7</v>
      </c>
      <c r="E21" s="11">
        <v>3.07</v>
      </c>
      <c r="F21" s="11">
        <f>G21/12/1198.5</f>
        <v>4.753233208176888</v>
      </c>
      <c r="G21" s="3">
        <v>68361</v>
      </c>
    </row>
    <row r="22" spans="1:7" ht="15.75" x14ac:dyDescent="0.25">
      <c r="A22" s="47" t="s">
        <v>22</v>
      </c>
      <c r="B22" s="47"/>
      <c r="C22" s="47"/>
      <c r="D22" s="47"/>
      <c r="E22" s="47"/>
      <c r="F22" s="47"/>
      <c r="G22" s="47"/>
    </row>
    <row r="23" spans="1:7" ht="15.75" x14ac:dyDescent="0.25">
      <c r="A23" s="3" t="s">
        <v>14</v>
      </c>
      <c r="B23" s="48" t="s">
        <v>13</v>
      </c>
      <c r="C23" s="48"/>
      <c r="D23" s="3" t="s">
        <v>7</v>
      </c>
      <c r="E23" s="11">
        <v>3.7</v>
      </c>
      <c r="F23" s="11">
        <f>G23/12/1198.5</f>
        <v>1.109511889862328</v>
      </c>
      <c r="G23" s="5">
        <v>15957</v>
      </c>
    </row>
    <row r="24" spans="1:7" ht="15.75" x14ac:dyDescent="0.25">
      <c r="A24" s="3" t="s">
        <v>15</v>
      </c>
      <c r="B24" s="48"/>
      <c r="C24" s="48"/>
      <c r="D24" s="3" t="s">
        <v>7</v>
      </c>
      <c r="E24" s="11">
        <v>1.95</v>
      </c>
      <c r="F24" s="11">
        <f t="shared" ref="F24:F25" si="1">G24/12/1198.5</f>
        <v>0.36330134890835769</v>
      </c>
      <c r="G24" s="5">
        <v>5225</v>
      </c>
    </row>
    <row r="25" spans="1:7" ht="15.75" x14ac:dyDescent="0.25">
      <c r="A25" s="3" t="s">
        <v>16</v>
      </c>
      <c r="B25" s="48"/>
      <c r="C25" s="48"/>
      <c r="D25" s="3" t="s">
        <v>7</v>
      </c>
      <c r="E25" s="11">
        <v>1.55</v>
      </c>
      <c r="F25" s="11">
        <f t="shared" si="1"/>
        <v>7.0387289667640101</v>
      </c>
      <c r="G25" s="5">
        <v>101231</v>
      </c>
    </row>
    <row r="26" spans="1:7" ht="32.25" thickBot="1" x14ac:dyDescent="0.3">
      <c r="A26" s="25" t="s">
        <v>17</v>
      </c>
      <c r="B26" s="9"/>
      <c r="C26" s="9"/>
      <c r="D26" s="9" t="s">
        <v>7</v>
      </c>
      <c r="E26" s="18">
        <f t="shared" ref="E26" si="2">G26/1198.5/12</f>
        <v>8.5115422055346972</v>
      </c>
      <c r="F26" s="18">
        <f>SUM(F23:F25)</f>
        <v>8.5115422055346954</v>
      </c>
      <c r="G26" s="9">
        <f>SUM(G23:G25)</f>
        <v>122413</v>
      </c>
    </row>
    <row r="27" spans="1:7" ht="16.5" thickBot="1" x14ac:dyDescent="0.3">
      <c r="A27" s="19" t="s">
        <v>36</v>
      </c>
      <c r="B27" s="20"/>
      <c r="C27" s="20"/>
      <c r="D27" s="32" t="s">
        <v>7</v>
      </c>
      <c r="E27" s="33">
        <f>E20+E21+E26</f>
        <v>26.718730357391188</v>
      </c>
      <c r="F27" s="33">
        <f>F20+F21+F26</f>
        <v>31.601963565568067</v>
      </c>
      <c r="G27" s="33">
        <f>G20+G21+G26</f>
        <v>454499.44</v>
      </c>
    </row>
    <row r="28" spans="1:7" s="6" customFormat="1" x14ac:dyDescent="0.25">
      <c r="A28" s="49" t="s">
        <v>37</v>
      </c>
      <c r="B28" s="50"/>
      <c r="C28" s="51"/>
      <c r="D28" s="36">
        <v>-404695.72</v>
      </c>
      <c r="E28" s="37"/>
      <c r="F28" s="37"/>
      <c r="G28" s="38"/>
    </row>
    <row r="29" spans="1:7" s="6" customFormat="1" x14ac:dyDescent="0.25">
      <c r="A29" s="52" t="s">
        <v>38</v>
      </c>
      <c r="B29" s="53"/>
      <c r="C29" s="53"/>
      <c r="D29" s="42">
        <v>592379.53</v>
      </c>
      <c r="E29" s="42"/>
      <c r="F29" s="36"/>
      <c r="G29" s="42"/>
    </row>
    <row r="30" spans="1:7" s="6" customFormat="1" x14ac:dyDescent="0.25">
      <c r="A30" s="52" t="s">
        <v>39</v>
      </c>
      <c r="B30" s="53"/>
      <c r="C30" s="53"/>
      <c r="D30" s="42">
        <v>392714.07</v>
      </c>
      <c r="E30" s="42"/>
      <c r="F30" s="36"/>
      <c r="G30" s="42"/>
    </row>
    <row r="31" spans="1:7" s="6" customFormat="1" ht="30" x14ac:dyDescent="0.25">
      <c r="A31" s="28" t="s">
        <v>34</v>
      </c>
      <c r="B31" s="29"/>
      <c r="C31" s="30"/>
      <c r="D31" s="36">
        <f>D29-D30</f>
        <v>199665.46000000002</v>
      </c>
      <c r="E31" s="37"/>
      <c r="F31" s="37"/>
      <c r="G31" s="38"/>
    </row>
    <row r="32" spans="1:7" s="6" customFormat="1" ht="15.75" thickBot="1" x14ac:dyDescent="0.3">
      <c r="A32" s="39" t="s">
        <v>37</v>
      </c>
      <c r="B32" s="40"/>
      <c r="C32" s="41"/>
      <c r="D32" s="42">
        <f>D30-G27+D28</f>
        <v>-466481.08999999997</v>
      </c>
      <c r="E32" s="42"/>
      <c r="F32" s="36"/>
      <c r="G32" s="42"/>
    </row>
    <row r="41" spans="1:3" ht="52.5" customHeight="1" x14ac:dyDescent="0.25"/>
    <row r="42" spans="1:3" ht="81.75" customHeight="1" x14ac:dyDescent="0.25"/>
    <row r="43" spans="1:3" ht="49.5" customHeight="1" x14ac:dyDescent="0.25"/>
    <row r="46" spans="1:3" x14ac:dyDescent="0.25">
      <c r="A46" s="16" t="s">
        <v>28</v>
      </c>
      <c r="B46" s="16"/>
      <c r="C46" s="16">
        <v>81094.86</v>
      </c>
    </row>
    <row r="47" spans="1:3" x14ac:dyDescent="0.25">
      <c r="A47" s="16" t="s">
        <v>29</v>
      </c>
      <c r="B47" s="16"/>
      <c r="C47" s="16">
        <v>417732.84</v>
      </c>
    </row>
    <row r="48" spans="1:3" x14ac:dyDescent="0.25">
      <c r="A48" s="16" t="s">
        <v>30</v>
      </c>
      <c r="B48" s="16"/>
      <c r="C48" s="17">
        <v>350779.1</v>
      </c>
    </row>
    <row r="49" spans="1:3" x14ac:dyDescent="0.25">
      <c r="A49" s="16" t="s">
        <v>31</v>
      </c>
      <c r="B49" s="16"/>
      <c r="C49" s="17">
        <f>SUM(C46+C47-C48)</f>
        <v>148048.60000000003</v>
      </c>
    </row>
    <row r="56" spans="1:3" ht="15.75" customHeight="1" x14ac:dyDescent="0.25"/>
    <row r="62" spans="1:3" ht="15.75" customHeight="1" x14ac:dyDescent="0.25"/>
    <row r="63" spans="1:3" ht="15.75" customHeight="1" x14ac:dyDescent="0.25"/>
    <row r="64" spans="1:3" ht="15.75" customHeight="1" x14ac:dyDescent="0.25"/>
    <row r="65" ht="15.75" customHeight="1" x14ac:dyDescent="0.25"/>
    <row r="67" ht="15.75" customHeight="1" x14ac:dyDescent="0.25"/>
    <row r="69" ht="15.75" customHeight="1" x14ac:dyDescent="0.25"/>
  </sheetData>
  <mergeCells count="28">
    <mergeCell ref="A1:G1"/>
    <mergeCell ref="A5:G5"/>
    <mergeCell ref="A7:G7"/>
    <mergeCell ref="A8:G8"/>
    <mergeCell ref="A16:B16"/>
    <mergeCell ref="A6:E6"/>
    <mergeCell ref="A9:G9"/>
    <mergeCell ref="A10:G10"/>
    <mergeCell ref="A12:B12"/>
    <mergeCell ref="A13:G13"/>
    <mergeCell ref="A14:B14"/>
    <mergeCell ref="A15:B15"/>
    <mergeCell ref="E2:H2"/>
    <mergeCell ref="E3:H3"/>
    <mergeCell ref="D31:G31"/>
    <mergeCell ref="A32:C32"/>
    <mergeCell ref="D32:G32"/>
    <mergeCell ref="A17:B17"/>
    <mergeCell ref="A20:C20"/>
    <mergeCell ref="A21:B21"/>
    <mergeCell ref="A22:G22"/>
    <mergeCell ref="B23:C25"/>
    <mergeCell ref="A28:C28"/>
    <mergeCell ref="D28:G28"/>
    <mergeCell ref="A29:C29"/>
    <mergeCell ref="D29:G29"/>
    <mergeCell ref="A30:C30"/>
    <mergeCell ref="D30:G30"/>
  </mergeCells>
  <pageMargins left="0.55118110236220474" right="0.11811023622047245" top="0.23622047244094491" bottom="0.74803149606299213" header="0.15748031496062992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 42,1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2022-05-23T00:34:29Z</cp:lastPrinted>
  <dcterms:created xsi:type="dcterms:W3CDTF">2018-03-27T23:18:09Z</dcterms:created>
  <dcterms:modified xsi:type="dcterms:W3CDTF">2023-03-29T22:28:19Z</dcterms:modified>
</cp:coreProperties>
</file>