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ар 44-2" sheetId="53" r:id="rId1"/>
  </sheets>
  <calcPr calcId="145621" refMode="R1C1"/>
</workbook>
</file>

<file path=xl/calcChain.xml><?xml version="1.0" encoding="utf-8"?>
<calcChain xmlns="http://schemas.openxmlformats.org/spreadsheetml/2006/main">
  <c r="F22" i="53" l="1"/>
  <c r="F20" i="53"/>
  <c r="G14" i="53"/>
  <c r="F14" i="53" s="1"/>
  <c r="G15" i="53"/>
  <c r="F15" i="53" s="1"/>
  <c r="G16" i="53"/>
  <c r="G13" i="53"/>
  <c r="F13" i="53" s="1"/>
  <c r="E17" i="53"/>
  <c r="E18" i="53"/>
  <c r="F16" i="53"/>
  <c r="F17" i="53"/>
  <c r="F18" i="53"/>
  <c r="F19" i="53" l="1"/>
  <c r="F23" i="53"/>
  <c r="F24" i="53"/>
  <c r="F25" i="53" l="1"/>
  <c r="F26" i="53" s="1"/>
  <c r="D30" i="53"/>
  <c r="C59" i="53" l="1"/>
  <c r="G25" i="53"/>
  <c r="E25" i="53"/>
  <c r="G19" i="53" l="1"/>
  <c r="G26" i="53" s="1"/>
  <c r="D31" i="53" s="1"/>
  <c r="E19" i="53"/>
  <c r="E26" i="53" s="1"/>
</calcChain>
</file>

<file path=xl/sharedStrings.xml><?xml version="1.0" encoding="utf-8"?>
<sst xmlns="http://schemas.openxmlformats.org/spreadsheetml/2006/main" count="59" uniqueCount="45">
  <si>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</si>
  <si>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</si>
  <si>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</si>
  <si>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</si>
  <si>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</si>
  <si>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</si>
  <si>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</si>
  <si>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</si>
  <si>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</si>
  <si>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</si>
  <si>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 xml:space="preserve">2 раза в год 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</si>
  <si>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</si>
  <si>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</si>
  <si>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</si>
  <si>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</si>
  <si>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</si>
  <si>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</si>
  <si>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</si>
  <si>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</si>
  <si>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</si>
  <si>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</si>
  <si>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 Текущее обслуживание и ремонт внутридомовых сетей и устройств</t>
  </si>
  <si>
    <t xml:space="preserve">Приемки оказанных услуг и выполненных работ по содержанию и текущему ремонту общего имущества в многоквартирном доме № 44/2, ул. Артиллерийская, S общ. 1896,3 м2 </t>
  </si>
  <si>
    <t>Дератизация</t>
  </si>
  <si>
    <t>Содержание ОИ вода</t>
  </si>
  <si>
    <t>Управление многоквартирным домом</t>
  </si>
  <si>
    <t>Содержание ОИ эл.эн</t>
  </si>
  <si>
    <t>на 01.01.2020</t>
  </si>
  <si>
    <t xml:space="preserve">начислено </t>
  </si>
  <si>
    <t>оплачено</t>
  </si>
  <si>
    <t>на 01.01.2021</t>
  </si>
  <si>
    <t>Задолженность населения с учетом предыдущих лет</t>
  </si>
  <si>
    <t>Остаток по отчету за 2021 год, с учетом предыдущих лет</t>
  </si>
  <si>
    <t>сметная стоимость выполненной работы (оказанной услуги) за единицу</t>
  </si>
  <si>
    <t xml:space="preserve"> стоимость выполненной работы (оказанной услуги) за единицу</t>
  </si>
  <si>
    <t>свнорма511,44</t>
  </si>
  <si>
    <t>Генеральный директор ООО "Корсаков Плюс"</t>
  </si>
  <si>
    <t>Итого за 2022 г.</t>
  </si>
  <si>
    <t>Начислено за 2022 год</t>
  </si>
  <si>
    <t xml:space="preserve">Оплачено за 2022 год </t>
  </si>
  <si>
    <t>Остаток по отчету за 2022 год, с учетом предыдущих лет</t>
  </si>
  <si>
    <t xml:space="preserve">Утверждаю </t>
  </si>
  <si>
    <t>Е.В. Яшунина</t>
  </si>
  <si>
    <t xml:space="preserve">   г. Корсаков                                                                                                                                                                                               «_27__»__03______2023 г.</t>
  </si>
  <si>
    <t>Собственник помещений именуемый в дальнейшем «Заказчик», в лице Кошелева Г.В._с одной стороны, и ООО «Корсаков Плюс», именуемое в дальнейшем «Исполнитель», в лице  генерального директора Яшуниной Екатерины Викторовны, действующего на основании Устава, с другой стороны, совместно именуемые «Стороны», составили настоящий Акт о нижеследующем: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</si>
</sst>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2" fontId="1" fillId="0" borderId="4" xfId="0" applyNumberFormat="1" applyFont="1" applyBorder="1"/>
    <xf numFmtId="2" fontId="1" fillId="0" borderId="10" xfId="0" applyNumberFormat="1" applyFont="1" applyBorder="1"/>
    <xf numFmtId="2" fontId="1" fillId="0" borderId="9" xfId="0" applyNumberFormat="1" applyFont="1" applyBorder="1"/>
    <xf numFmtId="2" fontId="1" fillId="0" borderId="6" xfId="0" applyNumberFormat="1" applyFont="1" applyBorder="1"/>
    <xf numFmtId="2" fontId="1" fillId="0" borderId="12" xfId="0" applyNumberFormat="1" applyFont="1" applyBorder="1"/>
    <xf numFmtId="0" fontId="1" fillId="0" borderId="14" xfId="0" applyFont="1" applyBorder="1"/>
    <xf numFmtId="0" fontId="1" fillId="0" borderId="15" xfId="0" applyFont="1" applyBorder="1"/>
    <xf numFmtId="2" fontId="1" fillId="0" borderId="16" xfId="0" applyNumberFormat="1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1" fillId="0" borderId="11" xfId="0" applyFont="1" applyBorder="1"/>
    <xf numFmtId="0" fontId="1" fillId="0" borderId="22" xfId="0" applyFont="1" applyBorder="1"/>
    <xf numFmtId="0" fontId="1" fillId="0" borderId="16" xfId="0" applyFont="1" applyBorder="1"/>
    <xf numFmtId="0" fontId="1" fillId="0" borderId="23" xfId="0" applyFont="1" applyBorder="1"/>
    <xf numFmtId="0" fontId="1" fillId="0" borderId="20" xfId="0" applyFont="1" applyBorder="1"/>
    <xf numFmtId="0" fontId="1" fillId="0" borderId="2" xfId="0" applyFont="1" applyBorder="1"/>
    <xf numFmtId="0" fontId="1" fillId="0" borderId="0" xfId="0" applyFont="1"/>
    <xf numFmtId="0" fontId="0" fillId="0" borderId="1" xfId="0" applyBorder="1"/>
    <xf numFmtId="2" fontId="0" fillId="0" borderId="1" xfId="0" applyNumberFormat="1" applyBorder="1"/>
    <xf numFmtId="2" fontId="1" fillId="0" borderId="24" xfId="0" applyNumberFormat="1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Fill="1" applyBorder="1"/>
    <xf numFmtId="2" fontId="2" fillId="0" borderId="13" xfId="0" applyNumberFormat="1" applyFont="1" applyFill="1" applyBorder="1"/>
    <xf numFmtId="2" fontId="1" fillId="0" borderId="29" xfId="0" applyNumberFormat="1" applyFont="1" applyFill="1" applyBorder="1"/>
    <xf numFmtId="0" fontId="1" fillId="0" borderId="0" xfId="0" applyFont="1"/>
    <xf numFmtId="2" fontId="2" fillId="0" borderId="30" xfId="0" applyNumberFormat="1" applyFont="1" applyBorder="1"/>
    <xf numFmtId="2" fontId="2" fillId="0" borderId="31" xfId="0" applyNumberFormat="1" applyFont="1" applyFill="1" applyBorder="1"/>
    <xf numFmtId="2" fontId="2" fillId="0" borderId="1" xfId="0" applyNumberFormat="1" applyFont="1" applyBorder="1"/>
    <xf numFmtId="2" fontId="2" fillId="0" borderId="32" xfId="0" applyNumberFormat="1" applyFont="1" applyBorder="1"/>
    <xf numFmtId="2" fontId="2" fillId="0" borderId="25" xfId="0" applyNumberFormat="1" applyFont="1" applyBorder="1"/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0" xfId="0" applyFont="1"/>
    <xf numFmtId="0" fontId="1" fillId="0" borderId="5" xfId="0" applyFont="1" applyBorder="1"/>
    <xf numFmtId="2" fontId="2" fillId="0" borderId="37" xfId="0" applyNumberFormat="1" applyFont="1" applyBorder="1"/>
    <xf numFmtId="2" fontId="2" fillId="0" borderId="38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83"/>
  <sheetViews>
    <sheetView tabSelected="1" topLeftCell="A22" workbookViewId="0">
      <selection activeCell="D33" sqref="D33:D34"/>
    </sheetView>
  </sheetViews>
  <sheetFormatPr defaultRowHeight="15" x14ac:dyDescent="0.25"/>
  <cols>
    <col min="1" max="1" width="48.5703125" style="4" customWidth="1"/>
    <col min="2" max="2" width="0.28515625" style="4" customWidth="1"/>
    <col min="3" max="3" width="23.28515625" style="4" customWidth="1"/>
    <col min="4" max="4" width="13.85546875" style="4" customWidth="1"/>
    <col min="5" max="6" width="22.42578125" style="4" customWidth="1"/>
    <col min="7" max="7" width="27.85546875" style="4" customWidth="1"/>
    <col min="8" max="16384" width="9.140625" style="4"/>
  </cols>
  <sheetData>
    <row r="1" spans="1:7" ht="27" customHeight="1" x14ac:dyDescent="0.25">
      <c r="A1" s="46" t="s">
        <v>0</v>
      </c>
      <c r="B1" s="46"/>
      <c r="C1" s="46"/>
      <c r="D1" s="46"/>
      <c r="E1" s="46"/>
      <c r="F1" s="46"/>
      <c r="G1" s="47"/>
    </row>
    <row r="2" spans="1:7" ht="18" customHeight="1" x14ac:dyDescent="0.25">
      <c r="A2" s="25"/>
      <c r="B2" s="25"/>
      <c r="C2" s="25"/>
      <c r="D2" s="25"/>
      <c r="E2" s="25"/>
      <c r="F2" s="33" t="s">
        <v>41</v>
      </c>
      <c r="G2" s="25"/>
    </row>
    <row r="3" spans="1:7" ht="17.25" customHeight="1" x14ac:dyDescent="0.25">
      <c r="A3" s="42"/>
      <c r="B3" s="42"/>
      <c r="C3" s="42"/>
      <c r="D3" s="42"/>
      <c r="E3" s="42"/>
      <c r="F3" s="42" t="s">
        <v>36</v>
      </c>
      <c r="G3" s="42"/>
    </row>
    <row r="4" spans="1:7" ht="16.5" customHeight="1" x14ac:dyDescent="0.25">
      <c r="A4" s="42"/>
      <c r="B4" s="42"/>
      <c r="C4" s="42"/>
      <c r="D4" s="42"/>
      <c r="E4" s="42"/>
      <c r="F4" s="42" t="s">
        <v>42</v>
      </c>
      <c r="G4" s="42"/>
    </row>
    <row r="5" spans="1:7" ht="27" customHeight="1" x14ac:dyDescent="0.25">
      <c r="A5" s="50" t="s">
        <v>43</v>
      </c>
      <c r="B5" s="50"/>
      <c r="C5" s="50"/>
      <c r="D5" s="50"/>
      <c r="E5" s="50"/>
      <c r="F5" s="50"/>
      <c r="G5" s="51"/>
    </row>
    <row r="6" spans="1:7" ht="19.5" customHeight="1" x14ac:dyDescent="0.25">
      <c r="A6" s="52" t="s">
        <v>20</v>
      </c>
      <c r="B6" s="52"/>
      <c r="C6" s="52"/>
      <c r="D6" s="52"/>
      <c r="E6" s="52"/>
      <c r="F6" s="52"/>
      <c r="G6" s="51"/>
    </row>
    <row r="7" spans="1:7" ht="35.25" customHeight="1" x14ac:dyDescent="0.25">
      <c r="A7" s="54" t="s">
        <v>22</v>
      </c>
      <c r="B7" s="54"/>
      <c r="C7" s="54"/>
      <c r="D7" s="54"/>
      <c r="E7" s="54"/>
      <c r="F7" s="54"/>
      <c r="G7" s="54"/>
    </row>
    <row r="8" spans="1:7" ht="46.5" customHeight="1" x14ac:dyDescent="0.25">
      <c r="A8" s="53" t="s">
        <v>44</v>
      </c>
      <c r="B8" s="53"/>
      <c r="C8" s="53"/>
      <c r="D8" s="53"/>
      <c r="E8" s="53"/>
      <c r="F8" s="53"/>
      <c r="G8" s="53"/>
    </row>
    <row r="9" spans="1:7" ht="15.75" x14ac:dyDescent="0.25">
      <c r="A9" s="54" t="s">
        <v>19</v>
      </c>
      <c r="B9" s="54"/>
      <c r="C9" s="54"/>
      <c r="D9" s="54"/>
      <c r="E9" s="54"/>
      <c r="F9" s="54"/>
      <c r="G9" s="54"/>
    </row>
    <row r="10" spans="1:7" ht="15.75" x14ac:dyDescent="0.25">
      <c r="A10" s="25"/>
      <c r="B10" s="25"/>
      <c r="C10" s="25"/>
      <c r="D10" s="25"/>
      <c r="E10" s="25"/>
      <c r="F10" s="33"/>
      <c r="G10" s="25"/>
    </row>
    <row r="11" spans="1:7" ht="63" x14ac:dyDescent="0.25">
      <c r="A11" s="55" t="s">
        <v>1</v>
      </c>
      <c r="B11" s="56"/>
      <c r="C11" s="1" t="s">
        <v>2</v>
      </c>
      <c r="D11" s="1" t="s">
        <v>3</v>
      </c>
      <c r="E11" s="1" t="s">
        <v>34</v>
      </c>
      <c r="F11" s="1" t="s">
        <v>33</v>
      </c>
      <c r="G11" s="1" t="s">
        <v>18</v>
      </c>
    </row>
    <row r="12" spans="1:7" ht="15.75" x14ac:dyDescent="0.25">
      <c r="A12" s="57" t="s">
        <v>4</v>
      </c>
      <c r="B12" s="58"/>
      <c r="C12" s="58"/>
      <c r="D12" s="58"/>
      <c r="E12" s="58"/>
      <c r="F12" s="58"/>
      <c r="G12" s="59"/>
    </row>
    <row r="13" spans="1:7" ht="24" customHeight="1" x14ac:dyDescent="0.25">
      <c r="A13" s="60" t="s">
        <v>5</v>
      </c>
      <c r="B13" s="61"/>
      <c r="C13" s="2" t="s">
        <v>6</v>
      </c>
      <c r="D13" s="2" t="s">
        <v>7</v>
      </c>
      <c r="E13" s="9">
        <v>2.97</v>
      </c>
      <c r="F13" s="9">
        <f>G13/12/1896.3</f>
        <v>2.9700000000000006</v>
      </c>
      <c r="G13" s="3">
        <f>E13*1896.3*12</f>
        <v>67584.132000000012</v>
      </c>
    </row>
    <row r="14" spans="1:7" ht="15.75" x14ac:dyDescent="0.25">
      <c r="A14" s="60" t="s">
        <v>8</v>
      </c>
      <c r="B14" s="61"/>
      <c r="C14" s="2" t="s">
        <v>9</v>
      </c>
      <c r="D14" s="24" t="s">
        <v>7</v>
      </c>
      <c r="E14" s="3">
        <v>2.8</v>
      </c>
      <c r="F14" s="9">
        <f t="shared" ref="F14:F22" si="0">G14/12/1896.3</f>
        <v>2.8</v>
      </c>
      <c r="G14" s="3">
        <f t="shared" ref="G14:G16" si="1">E14*1896.3*12</f>
        <v>63715.679999999993</v>
      </c>
    </row>
    <row r="15" spans="1:7" ht="16.5" customHeight="1" x14ac:dyDescent="0.25">
      <c r="A15" s="60" t="s">
        <v>23</v>
      </c>
      <c r="B15" s="61"/>
      <c r="C15" s="2" t="s">
        <v>10</v>
      </c>
      <c r="D15" s="2" t="s">
        <v>7</v>
      </c>
      <c r="E15" s="8">
        <v>0.17</v>
      </c>
      <c r="F15" s="9">
        <f t="shared" si="0"/>
        <v>0.17</v>
      </c>
      <c r="G15" s="3">
        <f t="shared" si="1"/>
        <v>3868.4520000000002</v>
      </c>
    </row>
    <row r="16" spans="1:7" ht="16.5" thickBot="1" x14ac:dyDescent="0.3">
      <c r="A16" s="48" t="s">
        <v>25</v>
      </c>
      <c r="B16" s="49"/>
      <c r="C16" s="6" t="s">
        <v>9</v>
      </c>
      <c r="D16" s="6" t="s">
        <v>7</v>
      </c>
      <c r="E16" s="9">
        <v>6.43</v>
      </c>
      <c r="F16" s="9">
        <f t="shared" si="0"/>
        <v>6.4299999999999988</v>
      </c>
      <c r="G16" s="3">
        <f t="shared" si="1"/>
        <v>146318.50799999997</v>
      </c>
    </row>
    <row r="17" spans="1:7" ht="22.5" customHeight="1" x14ac:dyDescent="0.25">
      <c r="A17" s="12" t="s">
        <v>24</v>
      </c>
      <c r="B17" s="20"/>
      <c r="C17" s="13"/>
      <c r="D17" s="21" t="s">
        <v>7</v>
      </c>
      <c r="E17" s="14">
        <f>G17/12/1920.6</f>
        <v>0.2610074108785449</v>
      </c>
      <c r="F17" s="9">
        <f t="shared" si="0"/>
        <v>0.26435207157798518</v>
      </c>
      <c r="G17" s="15">
        <v>6015.49</v>
      </c>
    </row>
    <row r="18" spans="1:7" ht="16.5" thickBot="1" x14ac:dyDescent="0.3">
      <c r="A18" s="16" t="s">
        <v>26</v>
      </c>
      <c r="B18" s="22"/>
      <c r="C18" s="17"/>
      <c r="D18" s="23" t="s">
        <v>7</v>
      </c>
      <c r="E18" s="28">
        <f>G18/12/1920.6</f>
        <v>1.3662544690895206</v>
      </c>
      <c r="F18" s="9">
        <f t="shared" si="0"/>
        <v>1.3837622387456274</v>
      </c>
      <c r="G18" s="18">
        <v>31488.34</v>
      </c>
    </row>
    <row r="19" spans="1:7" ht="16.5" thickBot="1" x14ac:dyDescent="0.3">
      <c r="A19" s="62" t="s">
        <v>11</v>
      </c>
      <c r="B19" s="63"/>
      <c r="C19" s="64"/>
      <c r="D19" s="30" t="s">
        <v>7</v>
      </c>
      <c r="E19" s="31">
        <f>SUM(E13:E18)</f>
        <v>13.997261879968065</v>
      </c>
      <c r="F19" s="35">
        <f>SUM(F13:F18)</f>
        <v>14.018114310323611</v>
      </c>
      <c r="G19" s="32">
        <f>SUM(G13:G18)</f>
        <v>318990.60200000001</v>
      </c>
    </row>
    <row r="20" spans="1:7" ht="63.75" thickBot="1" x14ac:dyDescent="0.3">
      <c r="A20" s="65" t="s">
        <v>12</v>
      </c>
      <c r="B20" s="66"/>
      <c r="C20" s="29" t="s">
        <v>13</v>
      </c>
      <c r="D20" s="19" t="s">
        <v>7</v>
      </c>
      <c r="E20" s="34">
        <v>3.39</v>
      </c>
      <c r="F20" s="9">
        <f t="shared" si="0"/>
        <v>3.2857845980769569</v>
      </c>
      <c r="G20" s="11">
        <v>74770</v>
      </c>
    </row>
    <row r="21" spans="1:7" ht="33" customHeight="1" thickBot="1" x14ac:dyDescent="0.3">
      <c r="A21" s="67" t="s">
        <v>21</v>
      </c>
      <c r="B21" s="68"/>
      <c r="C21" s="68"/>
      <c r="D21" s="68"/>
      <c r="E21" s="68"/>
      <c r="F21" s="68"/>
      <c r="G21" s="69"/>
    </row>
    <row r="22" spans="1:7" ht="24" customHeight="1" thickBot="1" x14ac:dyDescent="0.3">
      <c r="A22" s="2" t="s">
        <v>14</v>
      </c>
      <c r="B22" s="70" t="s">
        <v>13</v>
      </c>
      <c r="C22" s="71"/>
      <c r="D22" s="24" t="s">
        <v>7</v>
      </c>
      <c r="E22" s="37">
        <v>2.89</v>
      </c>
      <c r="F22" s="9">
        <f t="shared" si="0"/>
        <v>1.1253933097786919</v>
      </c>
      <c r="G22" s="7">
        <v>25609</v>
      </c>
    </row>
    <row r="23" spans="1:7" ht="25.5" customHeight="1" thickBot="1" x14ac:dyDescent="0.3">
      <c r="A23" s="2" t="s">
        <v>15</v>
      </c>
      <c r="B23" s="72"/>
      <c r="C23" s="73"/>
      <c r="D23" s="24" t="s">
        <v>7</v>
      </c>
      <c r="E23" s="37">
        <v>2.58</v>
      </c>
      <c r="F23" s="36">
        <f t="shared" ref="F23:F24" si="2">G23/12/1896.3</f>
        <v>0.3000140624725342</v>
      </c>
      <c r="G23" s="7">
        <v>6827</v>
      </c>
    </row>
    <row r="24" spans="1:7" ht="33" customHeight="1" thickBot="1" x14ac:dyDescent="0.3">
      <c r="A24" s="2" t="s">
        <v>16</v>
      </c>
      <c r="B24" s="72"/>
      <c r="C24" s="73"/>
      <c r="D24" s="24" t="s">
        <v>7</v>
      </c>
      <c r="E24" s="37">
        <v>2.93</v>
      </c>
      <c r="F24" s="36">
        <f t="shared" si="2"/>
        <v>5.5844715147040729</v>
      </c>
      <c r="G24" s="7">
        <v>127078</v>
      </c>
    </row>
    <row r="25" spans="1:7" ht="32.25" thickBot="1" x14ac:dyDescent="0.3">
      <c r="A25" s="5" t="s">
        <v>17</v>
      </c>
      <c r="B25" s="2"/>
      <c r="C25" s="2"/>
      <c r="D25" s="24" t="s">
        <v>7</v>
      </c>
      <c r="E25" s="38">
        <f>SUM(E22:E24)</f>
        <v>8.4</v>
      </c>
      <c r="F25" s="36">
        <f>SUM(F22:F24)</f>
        <v>7.009878886955299</v>
      </c>
      <c r="G25" s="10">
        <f>SUM(G22:G24)</f>
        <v>159514</v>
      </c>
    </row>
    <row r="26" spans="1:7" ht="15.75" customHeight="1" thickBot="1" x14ac:dyDescent="0.3">
      <c r="A26" s="2" t="s">
        <v>37</v>
      </c>
      <c r="B26" s="2"/>
      <c r="C26" s="2"/>
      <c r="D26" s="43" t="s">
        <v>7</v>
      </c>
      <c r="E26" s="44">
        <f>E19+E20+E25</f>
        <v>25.787261879968064</v>
      </c>
      <c r="F26" s="44">
        <f>F19+F20+F25</f>
        <v>24.313777795355868</v>
      </c>
      <c r="G26" s="45">
        <f>G19+G20+G25</f>
        <v>553274.60199999996</v>
      </c>
    </row>
    <row r="27" spans="1:7" x14ac:dyDescent="0.25">
      <c r="A27" s="74" t="s">
        <v>32</v>
      </c>
      <c r="B27" s="75"/>
      <c r="C27" s="76"/>
      <c r="D27" s="77">
        <v>-74884.479999999996</v>
      </c>
      <c r="E27" s="78"/>
      <c r="F27" s="78"/>
      <c r="G27" s="79"/>
    </row>
    <row r="28" spans="1:7" x14ac:dyDescent="0.25">
      <c r="A28" s="84" t="s">
        <v>38</v>
      </c>
      <c r="B28" s="85"/>
      <c r="C28" s="85"/>
      <c r="D28" s="83">
        <v>810138.63</v>
      </c>
      <c r="E28" s="83"/>
      <c r="F28" s="77"/>
      <c r="G28" s="83"/>
    </row>
    <row r="29" spans="1:7" x14ac:dyDescent="0.25">
      <c r="A29" s="84" t="s">
        <v>39</v>
      </c>
      <c r="B29" s="85"/>
      <c r="C29" s="85"/>
      <c r="D29" s="83">
        <v>601474.18999999994</v>
      </c>
      <c r="E29" s="83"/>
      <c r="F29" s="77"/>
      <c r="G29" s="83"/>
    </row>
    <row r="30" spans="1:7" ht="30" x14ac:dyDescent="0.25">
      <c r="A30" s="39" t="s">
        <v>31</v>
      </c>
      <c r="B30" s="40"/>
      <c r="C30" s="41"/>
      <c r="D30" s="77">
        <f>D28-D29</f>
        <v>208664.44000000006</v>
      </c>
      <c r="E30" s="78"/>
      <c r="F30" s="78"/>
      <c r="G30" s="79"/>
    </row>
    <row r="31" spans="1:7" ht="15.75" thickBot="1" x14ac:dyDescent="0.3">
      <c r="A31" s="80" t="s">
        <v>40</v>
      </c>
      <c r="B31" s="81"/>
      <c r="C31" s="82"/>
      <c r="D31" s="83">
        <f>D29-G26+D27</f>
        <v>-26684.892000000007</v>
      </c>
      <c r="E31" s="83"/>
      <c r="F31" s="77"/>
      <c r="G31" s="83"/>
    </row>
    <row r="32" spans="1:7" ht="15.75" x14ac:dyDescent="0.25">
      <c r="A32" s="25"/>
      <c r="B32" s="25"/>
      <c r="C32" s="25"/>
      <c r="D32" s="25"/>
      <c r="E32" s="25"/>
      <c r="F32" s="33"/>
      <c r="G32" s="25"/>
    </row>
    <row r="52" spans="1:3" ht="27" customHeight="1" x14ac:dyDescent="0.25"/>
    <row r="53" spans="1:3" ht="65.25" customHeight="1" x14ac:dyDescent="0.25"/>
    <row r="54" spans="1:3" ht="48" customHeight="1" x14ac:dyDescent="0.25"/>
    <row r="56" spans="1:3" x14ac:dyDescent="0.25">
      <c r="A56" s="26" t="s">
        <v>27</v>
      </c>
      <c r="B56" s="26"/>
      <c r="C56" s="26">
        <v>136165.60999999999</v>
      </c>
    </row>
    <row r="57" spans="1:3" x14ac:dyDescent="0.25">
      <c r="A57" s="26" t="s">
        <v>28</v>
      </c>
      <c r="B57" s="26"/>
      <c r="C57" s="26">
        <v>693337.09</v>
      </c>
    </row>
    <row r="58" spans="1:3" x14ac:dyDescent="0.25">
      <c r="A58" s="26" t="s">
        <v>29</v>
      </c>
      <c r="B58" s="26"/>
      <c r="C58" s="27">
        <v>690616.84</v>
      </c>
    </row>
    <row r="59" spans="1:3" x14ac:dyDescent="0.25">
      <c r="A59" s="26" t="s">
        <v>30</v>
      </c>
      <c r="B59" s="26"/>
      <c r="C59" s="27">
        <f>SUM(C56+C57-C58)</f>
        <v>138885.85999999999</v>
      </c>
    </row>
    <row r="68" spans="8:8" x14ac:dyDescent="0.25">
      <c r="H68" s="4" t="s">
        <v>35</v>
      </c>
    </row>
    <row r="75" spans="8:8" ht="18.75" customHeight="1" x14ac:dyDescent="0.25"/>
    <row r="78" spans="8:8" ht="15.75" customHeight="1" x14ac:dyDescent="0.25"/>
    <row r="79" spans="8:8" ht="15.75" customHeight="1" x14ac:dyDescent="0.25"/>
    <row r="80" spans="8:8" ht="15.75" customHeight="1" x14ac:dyDescent="0.25"/>
    <row r="81" ht="15.75" customHeight="1" x14ac:dyDescent="0.25"/>
    <row r="83" ht="15.75" customHeight="1" x14ac:dyDescent="0.25"/>
  </sheetData>
  <mergeCells count="25">
    <mergeCell ref="A31:C31"/>
    <mergeCell ref="D31:G31"/>
    <mergeCell ref="A28:C28"/>
    <mergeCell ref="D28:G28"/>
    <mergeCell ref="A29:C29"/>
    <mergeCell ref="D29:G29"/>
    <mergeCell ref="D30:G30"/>
    <mergeCell ref="A19:C19"/>
    <mergeCell ref="A20:B20"/>
    <mergeCell ref="A21:G21"/>
    <mergeCell ref="B22:C24"/>
    <mergeCell ref="A27:C27"/>
    <mergeCell ref="D27:G27"/>
    <mergeCell ref="A1:G1"/>
    <mergeCell ref="A16:B16"/>
    <mergeCell ref="A5:G5"/>
    <mergeCell ref="A6:G6"/>
    <mergeCell ref="A7:G7"/>
    <mergeCell ref="A8:G8"/>
    <mergeCell ref="A9:G9"/>
    <mergeCell ref="A11:B11"/>
    <mergeCell ref="A12:G12"/>
    <mergeCell ref="A13:B13"/>
    <mergeCell ref="A14:B14"/>
    <mergeCell ref="A15:B15"/>
  </mergeCells>
  <pageMargins left="0.19685039370078741" right="0.19685039370078741" top="0.62992125984251968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 44-2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2021-03-19T01:55:41Z</cp:lastPrinted>
  <dcterms:created xsi:type="dcterms:W3CDTF">2018-03-27T23:18:09Z</dcterms:created>
  <dcterms:modified xsi:type="dcterms:W3CDTF">2023-03-29T22:40:44Z</dcterms:modified>
</cp:coreProperties>
</file>